
<file path=[Content_Types].xml><?xml version="1.0" encoding="utf-8"?>
<Types xmlns="http://schemas.openxmlformats.org/package/2006/content-types">
  <Override PartName="/docProps/app.xml" ContentType="application/vnd.openxmlformats-officedocument.extended-properties+xml"/>
  <Override PartName="/xl/sharedStrings.xml" ContentType="application/vnd.openxmlformats-officedocument.spreadsheetml.sharedStrings+xml"/>
  <Default Extension="jpeg" ContentType="image/jpeg"/>
  <Default Extension="xml" ContentType="application/xml"/>
  <Override PartName="/xl/workbook.xml" ContentType="application/vnd.openxmlformats-officedocument.spreadsheetml.sheet.main+xml"/>
  <Default Extension="rels" ContentType="application/vnd.openxmlformats-package.relationships+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calcChain.xml" ContentType="application/vnd.openxmlformats-officedocument.spreadsheetml.calcChain+xml"/>
  <Override PartName="/xl/worksheets/sheet2.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1280" yWindow="-20" windowWidth="21600" windowHeight="13720" tabRatio="500"/>
  </bookViews>
  <sheets>
    <sheet name="Sheet1" sheetId="1" r:id="rId1"/>
    <sheet name="timeline" sheetId="2" r:id="rId2"/>
  </sheets>
  <calcPr calcId="130407"/>
  <extLst>
    <ext xmlns:mx="http://schemas.microsoft.com/office/mac/excel/2008/main" uri="http://schemas.microsoft.com/office/mac/excel/2008/main">
      <mx:ArchID Flags="2"/>
    </ext>
  </extLst>
</workbook>
</file>

<file path=xl/calcChain.xml><?xml version="1.0" encoding="utf-8"?>
<calcChain xmlns="http://schemas.openxmlformats.org/spreadsheetml/2006/main">
  <c r="B8" i="1"/>
  <c r="C19"/>
  <c r="D21"/>
  <c r="C24"/>
  <c r="B25"/>
  <c r="C30"/>
  <c r="D31"/>
  <c r="C33"/>
  <c r="B34"/>
  <c r="B35"/>
  <c r="A36"/>
  <c r="C44"/>
  <c r="D46"/>
  <c r="D47"/>
  <c r="C49"/>
  <c r="B50"/>
  <c r="C55"/>
  <c r="D56"/>
  <c r="D57"/>
  <c r="D58"/>
  <c r="C60"/>
  <c r="B61"/>
  <c r="B62"/>
  <c r="A63"/>
  <c r="A70"/>
  <c r="C76"/>
  <c r="C80"/>
  <c r="C85"/>
  <c r="C89"/>
  <c r="C93"/>
  <c r="A94"/>
  <c r="A102"/>
  <c r="A107"/>
  <c r="A116"/>
  <c r="A124"/>
  <c r="A131"/>
  <c r="A136"/>
  <c r="C142"/>
  <c r="C145"/>
  <c r="A146"/>
  <c r="A151"/>
  <c r="A155"/>
  <c r="A159"/>
  <c r="B5"/>
  <c r="B7"/>
  <c r="B10"/>
  <c r="B4"/>
  <c r="B3"/>
  <c r="D23"/>
</calcChain>
</file>

<file path=xl/sharedStrings.xml><?xml version="1.0" encoding="utf-8"?>
<sst xmlns="http://schemas.openxmlformats.org/spreadsheetml/2006/main" count="159" uniqueCount="135">
  <si>
    <r>
      <t>10.</t>
    </r>
    <r>
      <rPr>
        <sz val="7"/>
        <rFont val="Times New Roman"/>
      </rPr>
      <t xml:space="preserve"> </t>
    </r>
    <r>
      <rPr>
        <sz val="12"/>
        <rFont val="Times New Roman"/>
      </rPr>
      <t>Develop and broadcast TV spots with rider testimonials on how confident city cycling has changed their riding,  </t>
    </r>
    <phoneticPr fontId="3" type="noConversion"/>
  </si>
  <si>
    <t>Develop</t>
    <phoneticPr fontId="3" type="noConversion"/>
  </si>
  <si>
    <t>11. Display 7 educational messages on six billboards.</t>
    <phoneticPr fontId="3" type="noConversion"/>
  </si>
  <si>
    <t>Number of months</t>
    <phoneticPr fontId="3" type="noConversion"/>
  </si>
  <si>
    <t>Price/board/month Lamar</t>
    <phoneticPr fontId="3" type="noConversion"/>
  </si>
  <si>
    <t>Number of Lamar boards</t>
    <phoneticPr fontId="3" type="noConversion"/>
  </si>
  <si>
    <t>Lamar cost</t>
    <phoneticPr fontId="3" type="noConversion"/>
  </si>
  <si>
    <t>Number of other boards</t>
    <phoneticPr fontId="3" type="noConversion"/>
  </si>
  <si>
    <t>Other cost</t>
    <phoneticPr fontId="3" type="noConversion"/>
  </si>
  <si>
    <t>Web site, Facebook, Twitter</t>
    <phoneticPr fontId="3" type="noConversion"/>
  </si>
  <si>
    <t>Newspaper ads (26 weeks x $60/week)</t>
    <phoneticPr fontId="3" type="noConversion"/>
  </si>
  <si>
    <t>Number of Monday night classes: March 15 - Oct. 31</t>
    <phoneticPr fontId="3" type="noConversion"/>
  </si>
  <si>
    <t>Refreshments for each Monday night class</t>
    <phoneticPr fontId="3" type="noConversion"/>
  </si>
  <si>
    <t>Total cost for Monday night classes</t>
    <phoneticPr fontId="3" type="noConversion"/>
  </si>
  <si>
    <t>Average number participants/commuter class</t>
    <phoneticPr fontId="3" type="noConversion"/>
  </si>
  <si>
    <t>Number of monthly commuter classes actually delivered</t>
    <phoneticPr fontId="3" type="noConversion"/>
  </si>
  <si>
    <t>Labor cost for commuter classes</t>
    <phoneticPr fontId="3" type="noConversion"/>
  </si>
  <si>
    <t>Handouts for each participant</t>
    <phoneticPr fontId="3" type="noConversion"/>
  </si>
  <si>
    <t>Total cost for on-site commuter classes</t>
    <phoneticPr fontId="3" type="noConversion"/>
  </si>
  <si>
    <t>Number of deliveries</t>
    <phoneticPr fontId="3" type="noConversion"/>
  </si>
  <si>
    <t>Number of hours/delivery</t>
    <phoneticPr fontId="3" type="noConversion"/>
  </si>
  <si>
    <t>Hours/consultation</t>
    <phoneticPr fontId="3" type="noConversion"/>
  </si>
  <si>
    <t>Hours to profile &amp; stratify</t>
    <phoneticPr fontId="3" type="noConversion"/>
  </si>
  <si>
    <t>Number of people profiling &amp; stratifying</t>
    <phoneticPr fontId="3" type="noConversion"/>
  </si>
  <si>
    <t>Hourly rate</t>
    <phoneticPr fontId="3" type="noConversion"/>
  </si>
  <si>
    <t>Cost to profile &amp; stratify</t>
    <phoneticPr fontId="3" type="noConversion"/>
  </si>
  <si>
    <t>Hours to develop survey</t>
    <phoneticPr fontId="3" type="noConversion"/>
  </si>
  <si>
    <t>Number of people developing survey</t>
    <phoneticPr fontId="3" type="noConversion"/>
  </si>
  <si>
    <t>Hourly rate</t>
    <phoneticPr fontId="3" type="noConversion"/>
  </si>
  <si>
    <t>Cost to develop survey</t>
    <phoneticPr fontId="3" type="noConversion"/>
  </si>
  <si>
    <t>Number of target segments</t>
    <phoneticPr fontId="3" type="noConversion"/>
  </si>
  <si>
    <t>Number of people administering survey</t>
    <phoneticPr fontId="3" type="noConversion"/>
  </si>
  <si>
    <t>Hours/person to administer survey</t>
    <phoneticPr fontId="3" type="noConversion"/>
  </si>
  <si>
    <t>Hourly rate</t>
    <phoneticPr fontId="3" type="noConversion"/>
  </si>
  <si>
    <t>Number of people analyzing survey results</t>
    <phoneticPr fontId="3" type="noConversion"/>
  </si>
  <si>
    <t>Hours to analyze survey results</t>
    <phoneticPr fontId="3" type="noConversion"/>
  </si>
  <si>
    <t>Cost to identify specific needs</t>
    <phoneticPr fontId="3" type="noConversion"/>
  </si>
  <si>
    <t>Number of people tailoring program for each segment</t>
    <phoneticPr fontId="3" type="noConversion"/>
  </si>
  <si>
    <t>Hours to tailor for each segment</t>
    <phoneticPr fontId="3" type="noConversion"/>
  </si>
  <si>
    <t>Cost to tailor program for target segments</t>
    <phoneticPr fontId="3" type="noConversion"/>
  </si>
  <si>
    <t>Person-hours to develop presentation</t>
    <phoneticPr fontId="3" type="noConversion"/>
  </si>
  <si>
    <t xml:space="preserve">Number of PTA groups </t>
    <phoneticPr fontId="3" type="noConversion"/>
  </si>
  <si>
    <t>Number of presentations</t>
    <phoneticPr fontId="3" type="noConversion"/>
  </si>
  <si>
    <t>Number of hours/presentation</t>
    <phoneticPr fontId="3" type="noConversion"/>
  </si>
  <si>
    <t>Positive Spin</t>
    <phoneticPr fontId="3" type="noConversion"/>
  </si>
  <si>
    <t>Coordinate with Positive Spin</t>
    <phoneticPr fontId="3" type="noConversion"/>
  </si>
  <si>
    <t>Number of employers targeted</t>
    <phoneticPr fontId="3" type="noConversion"/>
  </si>
  <si>
    <t>Repeat Comcast deal but double from 8 weeks to 16 weeks</t>
    <phoneticPr fontId="3" type="noConversion"/>
  </si>
  <si>
    <t>Comcast, 23 spots @ $4/spot avg. = $92/week x 5 channels = $460/week x 8 weeks = $3680</t>
    <phoneticPr fontId="3" type="noConversion"/>
  </si>
  <si>
    <t>Satellite networks</t>
    <phoneticPr fontId="3" type="noConversion"/>
  </si>
  <si>
    <t>NBC, CBS &amp; ABC.  $700/mo. X 4 mos.</t>
    <phoneticPr fontId="3" type="noConversion"/>
  </si>
  <si>
    <t>WBOY</t>
    <phoneticPr fontId="3" type="noConversion"/>
  </si>
  <si>
    <t>Hours to develop</t>
    <phoneticPr fontId="3" type="noConversion"/>
  </si>
  <si>
    <t>Hours consulting with each employer</t>
    <phoneticPr fontId="3" type="noConversion"/>
  </si>
  <si>
    <t>Number of employers requesting bicycle friendly workplace consulting</t>
    <phoneticPr fontId="3" type="noConversion"/>
  </si>
  <si>
    <t>2nd yr. end</t>
    <phoneticPr fontId="3" type="noConversion"/>
  </si>
  <si>
    <t>2nd project--&gt;</t>
    <phoneticPr fontId="3" type="noConversion"/>
  </si>
  <si>
    <t>1st ItP</t>
  </si>
  <si>
    <t>1st prop.</t>
  </si>
  <si>
    <t>1st yr. end</t>
  </si>
  <si>
    <t>2nd ItP</t>
  </si>
  <si>
    <t>2nd prop.</t>
  </si>
  <si>
    <t>1 yr. hiatus</t>
    <phoneticPr fontId="3" type="noConversion"/>
  </si>
  <si>
    <t>Text books, forms, certificates</t>
    <phoneticPr fontId="3" type="noConversion"/>
  </si>
  <si>
    <t>Labor cost for Monday night classes</t>
    <phoneticPr fontId="3" type="noConversion"/>
  </si>
  <si>
    <r>
      <t>14.</t>
    </r>
    <r>
      <rPr>
        <sz val="7"/>
        <rFont val="Times New Roman"/>
      </rPr>
      <t xml:space="preserve"> </t>
    </r>
    <r>
      <rPr>
        <sz val="12"/>
        <rFont val="Times New Roman"/>
      </rPr>
      <t>Measure, analyze and report program effectiveness.</t>
    </r>
  </si>
  <si>
    <t>Morgantown Effective Bicycling Education Program</t>
    <phoneticPr fontId="3" type="noConversion"/>
  </si>
  <si>
    <t>Budget:</t>
    <phoneticPr fontId="3" type="noConversion"/>
  </si>
  <si>
    <t>WVU cost share in paid tuition and fees for course participants</t>
    <phoneticPr fontId="3" type="noConversion"/>
  </si>
  <si>
    <t>$190/participant.  Assume half of participants are WVU.</t>
    <phoneticPr fontId="3" type="noConversion"/>
  </si>
  <si>
    <t>City cost share</t>
    <phoneticPr fontId="3" type="noConversion"/>
  </si>
  <si>
    <t>Average number participants/weekend class</t>
    <phoneticPr fontId="3" type="noConversion"/>
  </si>
  <si>
    <t>Number of full-weekend classes actually delivered</t>
    <phoneticPr fontId="3" type="noConversion"/>
  </si>
  <si>
    <t>Number of hours/class</t>
    <phoneticPr fontId="3" type="noConversion"/>
  </si>
  <si>
    <t>Labor cost for weekend classes</t>
    <phoneticPr fontId="3" type="noConversion"/>
  </si>
  <si>
    <t>Text books, forms, certificates/participant</t>
    <phoneticPr fontId="3" type="noConversion"/>
  </si>
  <si>
    <t>Text books, forms, certificates/weekend classes</t>
    <phoneticPr fontId="3" type="noConversion"/>
  </si>
  <si>
    <t>Refreshments for each weekend class</t>
    <phoneticPr fontId="3" type="noConversion"/>
  </si>
  <si>
    <t>Materials &amp; supplies for weekend classes</t>
    <phoneticPr fontId="3" type="noConversion"/>
  </si>
  <si>
    <t>Total cost for weekend classes</t>
    <phoneticPr fontId="3" type="noConversion"/>
  </si>
  <si>
    <t>Average number participants/Monday-night class</t>
    <phoneticPr fontId="3" type="noConversion"/>
  </si>
  <si>
    <t>Price/board/month other suppliers</t>
    <phoneticPr fontId="3" type="noConversion"/>
  </si>
  <si>
    <r>
      <t>5.</t>
    </r>
    <r>
      <rPr>
        <sz val="7"/>
        <rFont val="Times New Roman"/>
      </rPr>
      <t xml:space="preserve">     </t>
    </r>
    <r>
      <rPr>
        <sz val="12"/>
        <rFont val="Times New Roman"/>
      </rPr>
      <t>Develop and deliver short bicycling education presentations to local Parent-Teacher Associations to remove barriers to children bicycling to school.</t>
    </r>
  </si>
  <si>
    <t>Number of consultations</t>
    <phoneticPr fontId="3" type="noConversion"/>
  </si>
  <si>
    <r>
      <t>7.</t>
    </r>
    <r>
      <rPr>
        <sz val="7"/>
        <rFont val="Times New Roman"/>
      </rPr>
      <t xml:space="preserve">     </t>
    </r>
    <r>
      <rPr>
        <sz val="12"/>
        <rFont val="Times New Roman"/>
      </rPr>
      <t>Conduct lunch &amp; learn sessions at local major employer workplaces.  Consult with local employers to develop bicycle friendly workplaces and to apply for the LAB Bicycle Friendly Workplace award.</t>
    </r>
  </si>
  <si>
    <r>
      <t>8.</t>
    </r>
    <r>
      <rPr>
        <sz val="7"/>
        <rFont val="Times New Roman"/>
      </rPr>
      <t xml:space="preserve">     </t>
    </r>
    <r>
      <rPr>
        <sz val="12"/>
        <rFont val="Times New Roman"/>
      </rPr>
      <t>Develop and deliver 2-hour discussions for civic groups such as Lions and Rotary.</t>
    </r>
  </si>
  <si>
    <r>
      <t>9.</t>
    </r>
    <r>
      <rPr>
        <sz val="7"/>
        <rFont val="Times New Roman"/>
      </rPr>
      <t xml:space="preserve">     </t>
    </r>
    <r>
      <rPr>
        <sz val="12"/>
        <rFont val="Times New Roman"/>
      </rPr>
      <t>Broadcast TV PSAs on other networks in addition to Comcast.</t>
    </r>
  </si>
  <si>
    <t>Cost to administer survey</t>
    <phoneticPr fontId="3" type="noConversion"/>
  </si>
  <si>
    <t>Materials &amp; supplies for Monday night classes</t>
    <phoneticPr fontId="3" type="noConversion"/>
  </si>
  <si>
    <t>selection notify</t>
    <phoneticPr fontId="3" type="noConversion"/>
  </si>
  <si>
    <t>get $. Start proj.</t>
    <phoneticPr fontId="3" type="noConversion"/>
  </si>
  <si>
    <t>Nov. 2007</t>
    <phoneticPr fontId="3" type="noConversion"/>
  </si>
  <si>
    <t>Jan. 2008</t>
    <phoneticPr fontId="3" type="noConversion"/>
  </si>
  <si>
    <t>Oct. 2008</t>
    <phoneticPr fontId="3" type="noConversion"/>
  </si>
  <si>
    <t>Oct. 2009</t>
    <phoneticPr fontId="3" type="noConversion"/>
  </si>
  <si>
    <t>Oct. 2010</t>
    <phoneticPr fontId="3" type="noConversion"/>
  </si>
  <si>
    <t>Nov. 2010</t>
    <phoneticPr fontId="3" type="noConversion"/>
  </si>
  <si>
    <t>Jan. 2011</t>
    <phoneticPr fontId="3" type="noConversion"/>
  </si>
  <si>
    <t>Oct. 2011</t>
    <phoneticPr fontId="3" type="noConversion"/>
  </si>
  <si>
    <t>Oct. 2012</t>
    <phoneticPr fontId="3" type="noConversion"/>
  </si>
  <si>
    <t>1st project--&gt;</t>
    <phoneticPr fontId="3" type="noConversion"/>
  </si>
  <si>
    <t>Oct. 2013</t>
    <phoneticPr fontId="3" type="noConversion"/>
  </si>
  <si>
    <t>Oct. 2014</t>
    <phoneticPr fontId="3" type="noConversion"/>
  </si>
  <si>
    <t>1st yr. end</t>
    <phoneticPr fontId="3" type="noConversion"/>
  </si>
  <si>
    <t>2nd yr. end</t>
    <phoneticPr fontId="3" type="noConversion"/>
  </si>
  <si>
    <r>
      <t>12.</t>
    </r>
    <r>
      <rPr>
        <sz val="7"/>
        <rFont val="Times New Roman"/>
      </rPr>
      <t xml:space="preserve"> </t>
    </r>
    <r>
      <rPr>
        <sz val="12"/>
        <rFont val="Times New Roman"/>
      </rPr>
      <t>Enhance use of social media for bicycling education and bicycling education promotion.</t>
    </r>
  </si>
  <si>
    <r>
      <t>13.</t>
    </r>
    <r>
      <rPr>
        <sz val="7"/>
        <rFont val="Times New Roman"/>
      </rPr>
      <t xml:space="preserve"> </t>
    </r>
    <r>
      <rPr>
        <sz val="12"/>
        <rFont val="Times New Roman"/>
      </rPr>
      <t>Develop and deliver National Bike Month/Week/Day program.</t>
    </r>
  </si>
  <si>
    <t>Number of instructors/class</t>
    <phoneticPr fontId="3" type="noConversion"/>
  </si>
  <si>
    <t>Instructor hourly rate</t>
    <phoneticPr fontId="3" type="noConversion"/>
  </si>
  <si>
    <r>
      <t>1.</t>
    </r>
    <r>
      <rPr>
        <sz val="7"/>
        <rFont val="Times New Roman"/>
      </rPr>
      <t xml:space="preserve">     </t>
    </r>
    <r>
      <rPr>
        <sz val="12"/>
        <rFont val="Times New Roman"/>
      </rPr>
      <t>Continue delivering Monday night and monthly full-weekend Confident City Cycling Traffic Skills 101 classes.</t>
    </r>
  </si>
  <si>
    <r>
      <t>4.</t>
    </r>
    <r>
      <rPr>
        <sz val="7"/>
        <rFont val="Times New Roman"/>
      </rPr>
      <t xml:space="preserve">     </t>
    </r>
    <r>
      <rPr>
        <sz val="12"/>
        <rFont val="Times New Roman"/>
      </rPr>
      <t>Profile and stratify the market for bicycling education.   Survey segments to identify specific needs.  Tailor program for high leverage target segments.</t>
    </r>
  </si>
  <si>
    <t>Advertising</t>
    <phoneticPr fontId="3" type="noConversion"/>
  </si>
  <si>
    <r>
      <t>2.</t>
    </r>
    <r>
      <rPr>
        <sz val="7"/>
        <rFont val="Times New Roman"/>
      </rPr>
      <t xml:space="preserve">     </t>
    </r>
    <r>
      <rPr>
        <sz val="12"/>
        <rFont val="Times New Roman"/>
      </rPr>
      <t>Add a monthly Confident City Cycling Commuter class for general public in addition to regular monthly full-weekend Traffic Skills 101 classes and regular Monday-night bite-size Traffic Skills 101 classes.  Promote and deliver Commuter course at workplaces to increase convenience to employees and to increase participation.</t>
    </r>
  </si>
  <si>
    <r>
      <t>3.</t>
    </r>
    <r>
      <rPr>
        <sz val="7"/>
        <rFont val="Times New Roman"/>
      </rPr>
      <t xml:space="preserve">     </t>
    </r>
    <r>
      <rPr>
        <sz val="12"/>
        <rFont val="Times New Roman"/>
      </rPr>
      <t>Continue to support High School Drivers Education teachers in delivering the Share the Road training that the Bicycle Board developed for them and delivered to them in 2010.</t>
    </r>
  </si>
  <si>
    <t xml:space="preserve">Number of civic groups </t>
    <phoneticPr fontId="3" type="noConversion"/>
  </si>
  <si>
    <t>Handouts for each classes' participants</t>
    <phoneticPr fontId="3" type="noConversion"/>
  </si>
  <si>
    <t>Handouts for all classes</t>
    <phoneticPr fontId="3" type="noConversion"/>
  </si>
  <si>
    <t>Refreshments</t>
    <phoneticPr fontId="3" type="noConversion"/>
  </si>
  <si>
    <t>Materials &amp; supplies for commuter classes</t>
    <phoneticPr fontId="3" type="noConversion"/>
  </si>
  <si>
    <t>Number of on-site classes delivered</t>
    <phoneticPr fontId="3" type="noConversion"/>
  </si>
  <si>
    <t>Average number participants/on-site class</t>
    <phoneticPr fontId="3" type="noConversion"/>
  </si>
  <si>
    <t>Materials &amp; supplies for on-site commuter classes</t>
    <phoneticPr fontId="3" type="noConversion"/>
  </si>
  <si>
    <t>Total cost for monthly commuter classes</t>
    <phoneticPr fontId="3" type="noConversion"/>
  </si>
  <si>
    <t>Income from classes @ $20/participant</t>
    <phoneticPr fontId="3" type="noConversion"/>
  </si>
  <si>
    <t>Income from classes @ $45/participant</t>
    <phoneticPr fontId="3" type="noConversion"/>
  </si>
  <si>
    <t>Nominal price/participant/course</t>
    <phoneticPr fontId="3" type="noConversion"/>
  </si>
  <si>
    <t>Income</t>
    <phoneticPr fontId="3" type="noConversion"/>
  </si>
  <si>
    <t>Total cost</t>
    <phoneticPr fontId="3" type="noConversion"/>
  </si>
  <si>
    <t>Net cost less income</t>
    <phoneticPr fontId="3" type="noConversion"/>
  </si>
  <si>
    <t>Net cost to WVDOH</t>
    <phoneticPr fontId="3" type="noConversion"/>
  </si>
  <si>
    <t xml:space="preserve">In-kind cost share  </t>
    <phoneticPr fontId="3" type="noConversion"/>
  </si>
  <si>
    <t>791 hours @ $25/hour</t>
    <phoneticPr fontId="3" type="noConversion"/>
  </si>
  <si>
    <t>Cost to broadcast</t>
    <phoneticPr fontId="3" type="noConversion"/>
  </si>
  <si>
    <r>
      <t>6.</t>
    </r>
    <r>
      <rPr>
        <sz val="7"/>
        <rFont val="Times New Roman"/>
      </rPr>
      <t xml:space="preserve">     </t>
    </r>
    <r>
      <rPr>
        <sz val="12"/>
        <rFont val="Times New Roman"/>
      </rPr>
      <t>Establish regular bicycling education in middle schools in conjunction with Positive Spin and the Board of Parks and Recreation Commissioners (BOPARC) in the daytime and after school during the school year and in the summers.</t>
    </r>
  </si>
  <si>
    <t>Refreshments for weekend classes</t>
    <phoneticPr fontId="3" type="noConversion"/>
  </si>
</sst>
</file>

<file path=xl/styles.xml><?xml version="1.0" encoding="utf-8"?>
<styleSheet xmlns="http://schemas.openxmlformats.org/spreadsheetml/2006/main">
  <numFmts count="6">
    <numFmt numFmtId="42" formatCode="_(&quot;$&quot;* #,##0_);_(&quot;$&quot;* \(#,##0\);_(&quot;$&quot;* &quot;-&quot;_);_(@_)"/>
    <numFmt numFmtId="41" formatCode="_(* #,##0_);_(* \(#,##0\);_(* &quot;-&quot;_);_(@_)"/>
    <numFmt numFmtId="44" formatCode="_(&quot;$&quot;* #,##0.00_);_(&quot;$&quot;* \(#,##0.00\);_(&quot;$&quot;* &quot;-&quot;??_);_(@_)"/>
    <numFmt numFmtId="43" formatCode="_(* #,##0.00_);_(* \(#,##0.00\);_(* &quot;-&quot;??_);_(@_)"/>
    <numFmt numFmtId="168" formatCode="&quot;$&quot;#,##0"/>
    <numFmt numFmtId="169" formatCode="0%"/>
  </numFmts>
  <fonts count="8">
    <font>
      <sz val="10"/>
      <name val="Verdana"/>
    </font>
    <font>
      <sz val="10"/>
      <name val="Verdana"/>
    </font>
    <font>
      <b/>
      <sz val="10"/>
      <name val="Verdana"/>
    </font>
    <font>
      <sz val="8"/>
      <name val="Verdana"/>
    </font>
    <font>
      <sz val="12"/>
      <name val="Times New Roman"/>
    </font>
    <font>
      <sz val="7"/>
      <name val="Times New Roman"/>
    </font>
    <font>
      <sz val="10"/>
      <color indexed="9"/>
      <name val="Verdana"/>
    </font>
    <font>
      <sz val="10"/>
      <name val="Verdana"/>
    </font>
  </fonts>
  <fills count="3">
    <fill>
      <patternFill patternType="none"/>
    </fill>
    <fill>
      <patternFill patternType="gray125"/>
    </fill>
    <fill>
      <patternFill patternType="solid">
        <fgColor indexed="10"/>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1">
    <xf numFmtId="0" fontId="0" fillId="0" borderId="0"/>
  </cellStyleXfs>
  <cellXfs count="20">
    <xf numFmtId="0" fontId="0" fillId="0" borderId="0" xfId="0"/>
    <xf numFmtId="0" fontId="6" fillId="2" borderId="0" xfId="0" applyFont="1" applyFill="1"/>
    <xf numFmtId="0" fontId="0" fillId="2" borderId="0" xfId="0" applyFill="1"/>
    <xf numFmtId="0" fontId="0" fillId="0" borderId="1" xfId="0" applyBorder="1"/>
    <xf numFmtId="0" fontId="0" fillId="0" borderId="2" xfId="0" applyBorder="1"/>
    <xf numFmtId="0" fontId="0" fillId="0" borderId="3" xfId="0" applyBorder="1"/>
    <xf numFmtId="0" fontId="0" fillId="2" borderId="2" xfId="0" applyFill="1" applyBorder="1"/>
    <xf numFmtId="0" fontId="2" fillId="0" borderId="0" xfId="0" applyFont="1"/>
    <xf numFmtId="0" fontId="4" fillId="0" borderId="0" xfId="0" applyFont="1" applyAlignment="1">
      <alignment horizontal="left"/>
    </xf>
    <xf numFmtId="0" fontId="1" fillId="0" borderId="0" xfId="0" applyFont="1" applyAlignment="1">
      <alignment horizontal="left"/>
    </xf>
    <xf numFmtId="0" fontId="1" fillId="0" borderId="0" xfId="0" applyFont="1"/>
    <xf numFmtId="168" fontId="7" fillId="0" borderId="0" xfId="0" applyNumberFormat="1" applyFont="1"/>
    <xf numFmtId="0" fontId="7" fillId="0" borderId="0" xfId="0" applyFont="1"/>
    <xf numFmtId="168" fontId="7" fillId="0" borderId="4" xfId="0" applyNumberFormat="1" applyFont="1" applyBorder="1"/>
    <xf numFmtId="0" fontId="7" fillId="0" borderId="4" xfId="0" applyFont="1" applyBorder="1"/>
    <xf numFmtId="168" fontId="7" fillId="0" borderId="0" xfId="0" quotePrefix="1" applyNumberFormat="1" applyFont="1"/>
    <xf numFmtId="168" fontId="7" fillId="0" borderId="4" xfId="0" applyNumberFormat="1" applyFont="1" applyFill="1" applyBorder="1"/>
    <xf numFmtId="0" fontId="7" fillId="0" borderId="0" xfId="0" applyFont="1" applyFill="1"/>
    <xf numFmtId="169" fontId="7" fillId="0" borderId="0" xfId="0" applyNumberFormat="1" applyFont="1"/>
    <xf numFmtId="168" fontId="7" fillId="0" borderId="0" xfId="0" applyNumberFormat="1" applyFont="1" applyFill="1"/>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I159"/>
  <sheetViews>
    <sheetView tabSelected="1" topLeftCell="A124" workbookViewId="0">
      <selection activeCell="E162" sqref="E162"/>
    </sheetView>
  </sheetViews>
  <sheetFormatPr baseColWidth="10" defaultRowHeight="13" outlineLevelRow="1"/>
  <cols>
    <col min="1" max="1" width="11.5703125" style="12" customWidth="1"/>
    <col min="2" max="16384" width="10.7109375" style="12"/>
  </cols>
  <sheetData>
    <row r="1" spans="1:8" s="10" customFormat="1">
      <c r="A1" s="9" t="s">
        <v>66</v>
      </c>
    </row>
    <row r="3" spans="1:8" ht="15">
      <c r="A3" s="8" t="s">
        <v>67</v>
      </c>
      <c r="B3" s="11">
        <f>+B5+B4</f>
        <v>131430</v>
      </c>
      <c r="C3" s="12" t="s">
        <v>127</v>
      </c>
    </row>
    <row r="4" spans="1:8" ht="15">
      <c r="A4" s="8"/>
      <c r="B4" s="13">
        <f>+B35+B62</f>
        <v>2625</v>
      </c>
      <c r="C4" s="14" t="s">
        <v>126</v>
      </c>
      <c r="D4" s="14"/>
    </row>
    <row r="5" spans="1:8" ht="15">
      <c r="A5" s="8"/>
      <c r="B5" s="11">
        <f>+A36+A63+A70+A94+A102+A107+A116+A124+A131+A136+A146+A151+A155+A159</f>
        <v>128805</v>
      </c>
      <c r="C5" s="12" t="s">
        <v>128</v>
      </c>
    </row>
    <row r="6" spans="1:8" ht="15">
      <c r="A6" s="8"/>
    </row>
    <row r="7" spans="1:8" ht="15">
      <c r="A7" s="8"/>
      <c r="B7" s="11">
        <f>+((D14*D15)/2+(D26*D27/9)/2)*190</f>
        <v>4275</v>
      </c>
      <c r="C7" s="12" t="s">
        <v>68</v>
      </c>
      <c r="H7" s="12" t="s">
        <v>69</v>
      </c>
    </row>
    <row r="8" spans="1:8" ht="15">
      <c r="A8" s="8"/>
      <c r="B8" s="11">
        <f>791*25</f>
        <v>19775</v>
      </c>
      <c r="C8" s="12" t="s">
        <v>130</v>
      </c>
      <c r="H8" s="15" t="s">
        <v>131</v>
      </c>
    </row>
    <row r="9" spans="1:8" ht="15">
      <c r="A9" s="8"/>
      <c r="B9" s="16">
        <v>5000</v>
      </c>
      <c r="C9" s="14" t="s">
        <v>70</v>
      </c>
      <c r="D9" s="14"/>
    </row>
    <row r="10" spans="1:8" ht="15">
      <c r="A10" s="8"/>
      <c r="B10" s="11">
        <f>+B5-B7-B8-B9</f>
        <v>99755</v>
      </c>
      <c r="C10" s="12" t="s">
        <v>129</v>
      </c>
      <c r="F10" s="17"/>
      <c r="H10" s="18"/>
    </row>
    <row r="11" spans="1:8" ht="15">
      <c r="A11" s="8"/>
      <c r="B11" s="11"/>
    </row>
    <row r="12" spans="1:8" ht="15">
      <c r="A12" s="8" t="s">
        <v>109</v>
      </c>
    </row>
    <row r="13" spans="1:8" ht="15" outlineLevel="1">
      <c r="A13" s="8"/>
      <c r="D13" s="11">
        <v>45</v>
      </c>
      <c r="E13" s="12" t="s">
        <v>125</v>
      </c>
    </row>
    <row r="14" spans="1:8" ht="15" outlineLevel="1">
      <c r="B14" s="8"/>
      <c r="D14" s="12">
        <v>5</v>
      </c>
      <c r="E14" s="12" t="s">
        <v>71</v>
      </c>
    </row>
    <row r="15" spans="1:8" outlineLevel="1">
      <c r="D15" s="12">
        <v>6</v>
      </c>
      <c r="E15" s="12" t="s">
        <v>72</v>
      </c>
    </row>
    <row r="16" spans="1:8" outlineLevel="1">
      <c r="D16" s="12">
        <v>12</v>
      </c>
      <c r="E16" s="12" t="s">
        <v>73</v>
      </c>
    </row>
    <row r="17" spans="2:5" outlineLevel="1">
      <c r="D17" s="12">
        <v>2</v>
      </c>
      <c r="E17" s="12" t="s">
        <v>107</v>
      </c>
    </row>
    <row r="18" spans="2:5" outlineLevel="1">
      <c r="D18" s="11">
        <v>25</v>
      </c>
      <c r="E18" s="12" t="s">
        <v>108</v>
      </c>
    </row>
    <row r="19" spans="2:5" outlineLevel="1">
      <c r="C19" s="11">
        <f>+D15*D16*D17*D18</f>
        <v>3600</v>
      </c>
      <c r="D19" s="12" t="s">
        <v>74</v>
      </c>
    </row>
    <row r="20" spans="2:5" outlineLevel="1">
      <c r="D20" s="11">
        <v>10</v>
      </c>
      <c r="E20" s="12" t="s">
        <v>75</v>
      </c>
    </row>
    <row r="21" spans="2:5" outlineLevel="1">
      <c r="D21" s="11">
        <f>+D20*D15*D14</f>
        <v>300</v>
      </c>
      <c r="E21" s="12" t="s">
        <v>76</v>
      </c>
    </row>
    <row r="22" spans="2:5" outlineLevel="1">
      <c r="D22" s="11">
        <v>50</v>
      </c>
      <c r="E22" s="12" t="s">
        <v>77</v>
      </c>
    </row>
    <row r="23" spans="2:5" outlineLevel="1">
      <c r="D23" s="11">
        <f>+D22*D15</f>
        <v>300</v>
      </c>
      <c r="E23" s="12" t="s">
        <v>134</v>
      </c>
    </row>
    <row r="24" spans="2:5" outlineLevel="1">
      <c r="C24" s="11">
        <f>+D21+D21</f>
        <v>600</v>
      </c>
      <c r="D24" s="12" t="s">
        <v>78</v>
      </c>
    </row>
    <row r="25" spans="2:5" outlineLevel="1">
      <c r="B25" s="11">
        <f>+C19+C24</f>
        <v>4200</v>
      </c>
      <c r="C25" s="12" t="s">
        <v>79</v>
      </c>
    </row>
    <row r="26" spans="2:5" outlineLevel="1">
      <c r="D26" s="12">
        <v>5</v>
      </c>
      <c r="E26" s="12" t="s">
        <v>80</v>
      </c>
    </row>
    <row r="27" spans="2:5" outlineLevel="1">
      <c r="D27" s="12">
        <v>27</v>
      </c>
      <c r="E27" s="12" t="s">
        <v>11</v>
      </c>
    </row>
    <row r="28" spans="2:5" outlineLevel="1">
      <c r="D28" s="12">
        <v>2</v>
      </c>
      <c r="E28" s="12" t="s">
        <v>73</v>
      </c>
    </row>
    <row r="29" spans="2:5" outlineLevel="1">
      <c r="D29" s="12">
        <v>2</v>
      </c>
      <c r="E29" s="12" t="s">
        <v>107</v>
      </c>
    </row>
    <row r="30" spans="2:5" outlineLevel="1">
      <c r="C30" s="11">
        <f>+D27*D28*D29*D18</f>
        <v>2700</v>
      </c>
      <c r="D30" s="12" t="s">
        <v>64</v>
      </c>
    </row>
    <row r="31" spans="2:5" outlineLevel="1">
      <c r="D31" s="11">
        <f>+D20*D26*D27/9</f>
        <v>150</v>
      </c>
      <c r="E31" s="12" t="s">
        <v>63</v>
      </c>
    </row>
    <row r="32" spans="2:5" outlineLevel="1">
      <c r="D32" s="11">
        <v>0</v>
      </c>
      <c r="E32" s="12" t="s">
        <v>12</v>
      </c>
    </row>
    <row r="33" spans="1:5" outlineLevel="1">
      <c r="C33" s="11">
        <f>+D31+D32</f>
        <v>150</v>
      </c>
      <c r="D33" s="12" t="s">
        <v>88</v>
      </c>
    </row>
    <row r="34" spans="1:5" outlineLevel="1">
      <c r="B34" s="11">
        <f>+C30+C33</f>
        <v>2850</v>
      </c>
      <c r="C34" s="12" t="s">
        <v>13</v>
      </c>
    </row>
    <row r="35" spans="1:5" outlineLevel="1">
      <c r="B35" s="11">
        <f>+((D14*D15)+(D26*D27/9))*D13</f>
        <v>2025</v>
      </c>
      <c r="C35" s="12" t="s">
        <v>124</v>
      </c>
    </row>
    <row r="36" spans="1:5">
      <c r="A36" s="11">
        <f>+B25+B34-B35</f>
        <v>5025</v>
      </c>
    </row>
    <row r="38" spans="1:5" ht="15">
      <c r="A38" s="8" t="s">
        <v>112</v>
      </c>
    </row>
    <row r="39" spans="1:5" ht="15" outlineLevel="1">
      <c r="A39" s="8"/>
      <c r="D39" s="11">
        <v>10</v>
      </c>
      <c r="E39" s="12" t="s">
        <v>125</v>
      </c>
    </row>
    <row r="40" spans="1:5" outlineLevel="1">
      <c r="D40" s="12">
        <v>5</v>
      </c>
      <c r="E40" s="12" t="s">
        <v>14</v>
      </c>
    </row>
    <row r="41" spans="1:5" outlineLevel="1">
      <c r="D41" s="12">
        <v>6</v>
      </c>
      <c r="E41" s="12" t="s">
        <v>15</v>
      </c>
    </row>
    <row r="42" spans="1:5" outlineLevel="1">
      <c r="D42" s="12">
        <v>4</v>
      </c>
      <c r="E42" s="12" t="s">
        <v>73</v>
      </c>
    </row>
    <row r="43" spans="1:5" outlineLevel="1">
      <c r="D43" s="12">
        <v>1</v>
      </c>
      <c r="E43" s="12" t="s">
        <v>107</v>
      </c>
    </row>
    <row r="44" spans="1:5" outlineLevel="1">
      <c r="C44" s="11">
        <f>+D41*D42*D43*D18</f>
        <v>600</v>
      </c>
      <c r="D44" s="12" t="s">
        <v>16</v>
      </c>
    </row>
    <row r="45" spans="1:5" outlineLevel="1">
      <c r="D45" s="11">
        <v>3</v>
      </c>
      <c r="E45" s="12" t="s">
        <v>17</v>
      </c>
    </row>
    <row r="46" spans="1:5" outlineLevel="1">
      <c r="D46" s="11">
        <f>+D45*D40</f>
        <v>15</v>
      </c>
      <c r="E46" s="12" t="s">
        <v>115</v>
      </c>
    </row>
    <row r="47" spans="1:5" outlineLevel="1">
      <c r="D47" s="11">
        <f>+D46*D41</f>
        <v>90</v>
      </c>
      <c r="E47" s="12" t="s">
        <v>116</v>
      </c>
    </row>
    <row r="48" spans="1:5" outlineLevel="1">
      <c r="D48" s="11">
        <v>0</v>
      </c>
      <c r="E48" s="12" t="s">
        <v>117</v>
      </c>
    </row>
    <row r="49" spans="1:5" outlineLevel="1">
      <c r="C49" s="11">
        <f>D47</f>
        <v>90</v>
      </c>
      <c r="D49" s="12" t="s">
        <v>118</v>
      </c>
    </row>
    <row r="50" spans="1:5" outlineLevel="1">
      <c r="B50" s="11">
        <f>+C44+C49</f>
        <v>690</v>
      </c>
      <c r="C50" s="12" t="s">
        <v>122</v>
      </c>
    </row>
    <row r="51" spans="1:5" outlineLevel="1">
      <c r="D51" s="12">
        <v>5</v>
      </c>
      <c r="E51" s="12" t="s">
        <v>120</v>
      </c>
    </row>
    <row r="52" spans="1:5" outlineLevel="1">
      <c r="D52" s="12">
        <v>6</v>
      </c>
      <c r="E52" s="12" t="s">
        <v>119</v>
      </c>
    </row>
    <row r="53" spans="1:5" outlineLevel="1">
      <c r="D53" s="12">
        <v>4</v>
      </c>
      <c r="E53" s="12" t="s">
        <v>73</v>
      </c>
    </row>
    <row r="54" spans="1:5" outlineLevel="1">
      <c r="D54" s="12">
        <v>1</v>
      </c>
      <c r="E54" s="12" t="s">
        <v>107</v>
      </c>
    </row>
    <row r="55" spans="1:5" outlineLevel="1">
      <c r="C55" s="11">
        <f>+D52*D53*D54*D18</f>
        <v>600</v>
      </c>
      <c r="D55" s="12" t="s">
        <v>16</v>
      </c>
    </row>
    <row r="56" spans="1:5" outlineLevel="1">
      <c r="D56" s="11">
        <f>D45</f>
        <v>3</v>
      </c>
      <c r="E56" s="12" t="s">
        <v>17</v>
      </c>
    </row>
    <row r="57" spans="1:5" outlineLevel="1">
      <c r="D57" s="11">
        <f>+D56*D51</f>
        <v>15</v>
      </c>
      <c r="E57" s="12" t="s">
        <v>115</v>
      </c>
    </row>
    <row r="58" spans="1:5" outlineLevel="1">
      <c r="D58" s="11">
        <f>+D57*D52</f>
        <v>90</v>
      </c>
      <c r="E58" s="12" t="s">
        <v>116</v>
      </c>
    </row>
    <row r="59" spans="1:5" outlineLevel="1">
      <c r="D59" s="11">
        <v>0</v>
      </c>
      <c r="E59" s="12" t="s">
        <v>117</v>
      </c>
    </row>
    <row r="60" spans="1:5" outlineLevel="1">
      <c r="C60" s="11">
        <f>D58</f>
        <v>90</v>
      </c>
      <c r="D60" s="12" t="s">
        <v>121</v>
      </c>
    </row>
    <row r="61" spans="1:5" outlineLevel="1">
      <c r="B61" s="11">
        <f>+C55+C60</f>
        <v>690</v>
      </c>
      <c r="C61" s="12" t="s">
        <v>18</v>
      </c>
    </row>
    <row r="62" spans="1:5" outlineLevel="1">
      <c r="B62" s="11">
        <f>+((D40*D41)+(D51*D52))*D39</f>
        <v>600</v>
      </c>
      <c r="C62" s="12" t="s">
        <v>123</v>
      </c>
    </row>
    <row r="63" spans="1:5">
      <c r="A63" s="11">
        <f>+B50+B61-B62</f>
        <v>780</v>
      </c>
    </row>
    <row r="65" spans="1:5" ht="15">
      <c r="A65" s="8" t="s">
        <v>113</v>
      </c>
    </row>
    <row r="66" spans="1:5" outlineLevel="1">
      <c r="D66" s="12">
        <v>2</v>
      </c>
      <c r="E66" s="12" t="s">
        <v>19</v>
      </c>
    </row>
    <row r="67" spans="1:5" outlineLevel="1">
      <c r="D67" s="12">
        <v>4</v>
      </c>
      <c r="E67" s="12" t="s">
        <v>20</v>
      </c>
    </row>
    <row r="68" spans="1:5" outlineLevel="1">
      <c r="D68" s="12">
        <v>3</v>
      </c>
      <c r="E68" s="12" t="s">
        <v>83</v>
      </c>
    </row>
    <row r="69" spans="1:5" outlineLevel="1">
      <c r="D69" s="12">
        <v>2</v>
      </c>
      <c r="E69" s="12" t="s">
        <v>21</v>
      </c>
    </row>
    <row r="70" spans="1:5">
      <c r="A70" s="11">
        <f>+D66*D67*D68*D69*D18</f>
        <v>1200</v>
      </c>
    </row>
    <row r="72" spans="1:5" ht="15">
      <c r="A72" s="8" t="s">
        <v>110</v>
      </c>
    </row>
    <row r="73" spans="1:5" outlineLevel="1">
      <c r="D73" s="12">
        <v>12</v>
      </c>
      <c r="E73" s="12" t="s">
        <v>22</v>
      </c>
    </row>
    <row r="74" spans="1:5" outlineLevel="1">
      <c r="D74" s="12">
        <v>4</v>
      </c>
      <c r="E74" s="12" t="s">
        <v>23</v>
      </c>
    </row>
    <row r="75" spans="1:5" outlineLevel="1">
      <c r="D75" s="11">
        <v>25</v>
      </c>
      <c r="E75" s="12" t="s">
        <v>24</v>
      </c>
    </row>
    <row r="76" spans="1:5" outlineLevel="1">
      <c r="C76" s="11">
        <f>+D73*D74*D75</f>
        <v>1200</v>
      </c>
      <c r="D76" s="12" t="s">
        <v>25</v>
      </c>
    </row>
    <row r="77" spans="1:5" outlineLevel="1">
      <c r="D77" s="12">
        <v>6</v>
      </c>
      <c r="E77" s="12" t="s">
        <v>26</v>
      </c>
    </row>
    <row r="78" spans="1:5" outlineLevel="1">
      <c r="D78" s="12">
        <v>2</v>
      </c>
      <c r="E78" s="12" t="s">
        <v>27</v>
      </c>
    </row>
    <row r="79" spans="1:5" outlineLevel="1">
      <c r="D79" s="11">
        <v>25</v>
      </c>
      <c r="E79" s="12" t="s">
        <v>28</v>
      </c>
    </row>
    <row r="80" spans="1:5" outlineLevel="1">
      <c r="C80" s="11">
        <f>+D77*D78*D79</f>
        <v>300</v>
      </c>
      <c r="D80" s="12" t="s">
        <v>29</v>
      </c>
    </row>
    <row r="81" spans="1:5" outlineLevel="1">
      <c r="C81" s="11"/>
      <c r="D81" s="12">
        <v>6</v>
      </c>
      <c r="E81" s="12" t="s">
        <v>30</v>
      </c>
    </row>
    <row r="82" spans="1:5" outlineLevel="1">
      <c r="D82" s="12">
        <v>6</v>
      </c>
      <c r="E82" s="12" t="s">
        <v>31</v>
      </c>
    </row>
    <row r="83" spans="1:5" outlineLevel="1">
      <c r="D83" s="12">
        <v>24</v>
      </c>
      <c r="E83" s="12" t="s">
        <v>32</v>
      </c>
    </row>
    <row r="84" spans="1:5" outlineLevel="1">
      <c r="D84" s="11">
        <v>10</v>
      </c>
      <c r="E84" s="12" t="s">
        <v>33</v>
      </c>
    </row>
    <row r="85" spans="1:5" outlineLevel="1">
      <c r="C85" s="11">
        <f>+D82*D83*D84</f>
        <v>1440</v>
      </c>
      <c r="D85" s="12" t="s">
        <v>87</v>
      </c>
    </row>
    <row r="86" spans="1:5" outlineLevel="1">
      <c r="D86" s="12">
        <v>4</v>
      </c>
      <c r="E86" s="12" t="s">
        <v>34</v>
      </c>
    </row>
    <row r="87" spans="1:5" outlineLevel="1">
      <c r="D87" s="12">
        <v>8</v>
      </c>
      <c r="E87" s="12" t="s">
        <v>35</v>
      </c>
    </row>
    <row r="88" spans="1:5" outlineLevel="1">
      <c r="D88" s="11">
        <v>25</v>
      </c>
      <c r="E88" s="12" t="s">
        <v>33</v>
      </c>
    </row>
    <row r="89" spans="1:5" outlineLevel="1">
      <c r="C89" s="11">
        <f>+D86*D87*D88</f>
        <v>800</v>
      </c>
      <c r="D89" s="12" t="s">
        <v>36</v>
      </c>
    </row>
    <row r="90" spans="1:5" outlineLevel="1">
      <c r="D90" s="12">
        <v>3</v>
      </c>
      <c r="E90" s="12" t="s">
        <v>37</v>
      </c>
    </row>
    <row r="91" spans="1:5" outlineLevel="1">
      <c r="D91" s="12">
        <v>8</v>
      </c>
      <c r="E91" s="12" t="s">
        <v>38</v>
      </c>
    </row>
    <row r="92" spans="1:5" outlineLevel="1">
      <c r="D92" s="11">
        <v>25</v>
      </c>
      <c r="E92" s="12" t="s">
        <v>33</v>
      </c>
    </row>
    <row r="93" spans="1:5" outlineLevel="1">
      <c r="C93" s="11">
        <f>+D81*D90*D91*D92</f>
        <v>3600</v>
      </c>
      <c r="D93" s="12" t="s">
        <v>39</v>
      </c>
    </row>
    <row r="94" spans="1:5">
      <c r="A94" s="11">
        <f>+C76+C80+C85+C89+C93</f>
        <v>7340</v>
      </c>
    </row>
    <row r="96" spans="1:5" ht="15">
      <c r="A96" s="8" t="s">
        <v>82</v>
      </c>
    </row>
    <row r="97" spans="1:5" outlineLevel="1">
      <c r="D97" s="12">
        <v>8</v>
      </c>
      <c r="E97" s="12" t="s">
        <v>40</v>
      </c>
    </row>
    <row r="98" spans="1:5" outlineLevel="1">
      <c r="D98" s="12">
        <v>10</v>
      </c>
      <c r="E98" s="12" t="s">
        <v>41</v>
      </c>
    </row>
    <row r="99" spans="1:5" outlineLevel="1">
      <c r="D99" s="12">
        <v>10</v>
      </c>
      <c r="E99" s="12" t="s">
        <v>42</v>
      </c>
    </row>
    <row r="100" spans="1:5" outlineLevel="1">
      <c r="D100" s="12">
        <v>3</v>
      </c>
      <c r="E100" s="12" t="s">
        <v>43</v>
      </c>
    </row>
    <row r="101" spans="1:5" outlineLevel="1">
      <c r="D101" s="11">
        <v>25</v>
      </c>
      <c r="E101" s="12" t="s">
        <v>28</v>
      </c>
    </row>
    <row r="102" spans="1:5">
      <c r="A102" s="11">
        <f>+D97*D101+D99*D100*D101</f>
        <v>950</v>
      </c>
    </row>
    <row r="104" spans="1:5" ht="15">
      <c r="A104" s="8" t="s">
        <v>133</v>
      </c>
    </row>
    <row r="105" spans="1:5" outlineLevel="1">
      <c r="D105" s="11">
        <v>20000</v>
      </c>
      <c r="E105" s="12" t="s">
        <v>44</v>
      </c>
    </row>
    <row r="106" spans="1:5" outlineLevel="1">
      <c r="A106" s="11"/>
      <c r="D106" s="11">
        <v>1000</v>
      </c>
      <c r="E106" s="12" t="s">
        <v>45</v>
      </c>
    </row>
    <row r="107" spans="1:5">
      <c r="A107" s="11">
        <f>+D105+D106</f>
        <v>21000</v>
      </c>
    </row>
    <row r="109" spans="1:5" ht="15">
      <c r="A109" s="8" t="s">
        <v>84</v>
      </c>
    </row>
    <row r="110" spans="1:5" outlineLevel="1">
      <c r="D110" s="12">
        <v>8</v>
      </c>
      <c r="E110" s="12" t="s">
        <v>52</v>
      </c>
    </row>
    <row r="111" spans="1:5" outlineLevel="1">
      <c r="D111" s="11">
        <v>25</v>
      </c>
      <c r="E111" s="12" t="s">
        <v>28</v>
      </c>
    </row>
    <row r="112" spans="1:5" outlineLevel="1">
      <c r="D112" s="12">
        <v>12</v>
      </c>
      <c r="E112" s="12" t="s">
        <v>46</v>
      </c>
    </row>
    <row r="113" spans="1:9" outlineLevel="1">
      <c r="D113" s="12">
        <v>3</v>
      </c>
      <c r="E113" s="12" t="s">
        <v>43</v>
      </c>
    </row>
    <row r="114" spans="1:9" outlineLevel="1">
      <c r="D114" s="12">
        <v>6</v>
      </c>
      <c r="E114" s="12" t="s">
        <v>54</v>
      </c>
    </row>
    <row r="115" spans="1:9" outlineLevel="1">
      <c r="D115" s="12">
        <v>12</v>
      </c>
      <c r="E115" s="12" t="s">
        <v>53</v>
      </c>
    </row>
    <row r="116" spans="1:9">
      <c r="A116" s="11">
        <f>+D110*D111+D112*D113*D111+D114*D115*D111</f>
        <v>2900</v>
      </c>
    </row>
    <row r="118" spans="1:9" ht="15">
      <c r="A118" s="8" t="s">
        <v>85</v>
      </c>
    </row>
    <row r="119" spans="1:9" outlineLevel="1">
      <c r="D119" s="12">
        <v>8</v>
      </c>
      <c r="E119" s="12" t="s">
        <v>40</v>
      </c>
    </row>
    <row r="120" spans="1:9" outlineLevel="1">
      <c r="D120" s="12">
        <v>10</v>
      </c>
      <c r="E120" s="12" t="s">
        <v>114</v>
      </c>
    </row>
    <row r="121" spans="1:9" outlineLevel="1">
      <c r="D121" s="12">
        <v>10</v>
      </c>
      <c r="E121" s="12" t="s">
        <v>42</v>
      </c>
    </row>
    <row r="122" spans="1:9" outlineLevel="1">
      <c r="D122" s="12">
        <v>3</v>
      </c>
      <c r="E122" s="12" t="s">
        <v>43</v>
      </c>
    </row>
    <row r="123" spans="1:9" outlineLevel="1">
      <c r="D123" s="11">
        <v>25</v>
      </c>
      <c r="E123" s="12" t="s">
        <v>28</v>
      </c>
    </row>
    <row r="124" spans="1:9">
      <c r="A124" s="11">
        <f>+D119*D123+D121*D122*D123</f>
        <v>950</v>
      </c>
    </row>
    <row r="126" spans="1:9" ht="15">
      <c r="A126" s="8" t="s">
        <v>86</v>
      </c>
    </row>
    <row r="127" spans="1:9" outlineLevel="1">
      <c r="D127" s="11">
        <v>7360</v>
      </c>
      <c r="E127" s="12" t="s">
        <v>47</v>
      </c>
      <c r="I127" s="12" t="s">
        <v>48</v>
      </c>
    </row>
    <row r="128" spans="1:9" outlineLevel="1">
      <c r="D128" s="11">
        <v>7000</v>
      </c>
      <c r="E128" s="12" t="s">
        <v>49</v>
      </c>
    </row>
    <row r="129" spans="1:5" outlineLevel="1">
      <c r="D129" s="11">
        <v>2800</v>
      </c>
      <c r="E129" s="12" t="s">
        <v>50</v>
      </c>
    </row>
    <row r="130" spans="1:5" outlineLevel="1">
      <c r="D130" s="11">
        <v>4000</v>
      </c>
      <c r="E130" s="12" t="s">
        <v>51</v>
      </c>
    </row>
    <row r="131" spans="1:5">
      <c r="A131" s="11">
        <f>SUM(D127:D130)</f>
        <v>21160</v>
      </c>
    </row>
    <row r="133" spans="1:5" ht="15">
      <c r="A133" s="8" t="s">
        <v>0</v>
      </c>
    </row>
    <row r="134" spans="1:5" outlineLevel="1">
      <c r="D134" s="11">
        <v>500</v>
      </c>
      <c r="E134" s="12" t="s">
        <v>1</v>
      </c>
    </row>
    <row r="135" spans="1:5" outlineLevel="1">
      <c r="D135" s="11">
        <v>10000</v>
      </c>
      <c r="E135" s="12" t="s">
        <v>132</v>
      </c>
    </row>
    <row r="136" spans="1:5">
      <c r="A136" s="11">
        <f>+D134+D135</f>
        <v>10500</v>
      </c>
    </row>
    <row r="138" spans="1:5" ht="15">
      <c r="A138" s="8" t="s">
        <v>2</v>
      </c>
    </row>
    <row r="139" spans="1:5" ht="15" outlineLevel="1">
      <c r="A139" s="8"/>
      <c r="D139" s="12">
        <v>5</v>
      </c>
      <c r="E139" s="12" t="s">
        <v>3</v>
      </c>
    </row>
    <row r="140" spans="1:5" ht="15" outlineLevel="1">
      <c r="A140" s="8"/>
      <c r="D140" s="11">
        <v>800</v>
      </c>
      <c r="E140" s="12" t="s">
        <v>4</v>
      </c>
    </row>
    <row r="141" spans="1:5" ht="15" outlineLevel="1">
      <c r="A141" s="8"/>
      <c r="D141" s="12">
        <v>4</v>
      </c>
      <c r="E141" s="12" t="s">
        <v>5</v>
      </c>
    </row>
    <row r="142" spans="1:5" ht="15" outlineLevel="1">
      <c r="A142" s="8"/>
      <c r="C142" s="11">
        <f>+D139*D140*D141</f>
        <v>16000</v>
      </c>
      <c r="D142" s="12" t="s">
        <v>6</v>
      </c>
    </row>
    <row r="143" spans="1:5" ht="15" outlineLevel="1">
      <c r="A143" s="8"/>
      <c r="D143" s="11">
        <v>1600</v>
      </c>
      <c r="E143" s="12" t="s">
        <v>81</v>
      </c>
    </row>
    <row r="144" spans="1:5" ht="15" outlineLevel="1">
      <c r="A144" s="8"/>
      <c r="D144" s="12">
        <v>2</v>
      </c>
      <c r="E144" s="12" t="s">
        <v>7</v>
      </c>
    </row>
    <row r="145" spans="1:7" ht="15" outlineLevel="1">
      <c r="A145" s="8"/>
      <c r="C145" s="11">
        <f>+D139*D143*D144</f>
        <v>16000</v>
      </c>
      <c r="D145" s="12" t="s">
        <v>8</v>
      </c>
    </row>
    <row r="146" spans="1:7">
      <c r="A146" s="11">
        <f>+C142+C145</f>
        <v>32000</v>
      </c>
    </row>
    <row r="147" spans="1:7" ht="15">
      <c r="A147" s="8"/>
    </row>
    <row r="148" spans="1:7" ht="15">
      <c r="A148" s="8" t="s">
        <v>105</v>
      </c>
    </row>
    <row r="149" spans="1:7" ht="15" outlineLevel="1">
      <c r="A149" s="8"/>
      <c r="D149" s="11">
        <v>5000</v>
      </c>
      <c r="E149" s="12" t="s">
        <v>9</v>
      </c>
    </row>
    <row r="150" spans="1:7" ht="15" outlineLevel="1">
      <c r="A150" s="8"/>
      <c r="D150" s="19">
        <v>2000</v>
      </c>
      <c r="E150" s="12" t="s">
        <v>10</v>
      </c>
    </row>
    <row r="151" spans="1:7">
      <c r="A151" s="11">
        <f>+SUM(D149:D150)</f>
        <v>7000</v>
      </c>
    </row>
    <row r="152" spans="1:7">
      <c r="G152" s="11"/>
    </row>
    <row r="153" spans="1:7" ht="15">
      <c r="A153" s="8" t="s">
        <v>106</v>
      </c>
    </row>
    <row r="154" spans="1:7" ht="15" outlineLevel="1">
      <c r="A154" s="8"/>
      <c r="D154" s="11">
        <v>3000</v>
      </c>
      <c r="E154" s="12" t="s">
        <v>111</v>
      </c>
    </row>
    <row r="155" spans="1:7">
      <c r="A155" s="11">
        <f>D154</f>
        <v>3000</v>
      </c>
    </row>
    <row r="157" spans="1:7" ht="15">
      <c r="A157" s="8" t="s">
        <v>65</v>
      </c>
    </row>
    <row r="158" spans="1:7" outlineLevel="1">
      <c r="D158" s="11">
        <v>15000</v>
      </c>
      <c r="E158" s="12" t="s">
        <v>127</v>
      </c>
    </row>
    <row r="159" spans="1:7">
      <c r="A159" s="11">
        <f>D158</f>
        <v>15000</v>
      </c>
      <c r="D159" s="11"/>
    </row>
  </sheetData>
  <sheetCalcPr fullCalcOnLoad="1"/>
  <phoneticPr fontId="3" type="noConversion"/>
  <pageMargins left="0.75" right="0.75" top="1" bottom="1" header="0.5" footer="0.5"/>
  <rowBreaks count="1" manualBreakCount="1">
    <brk id="112" max="16383" man="1" pt="1"/>
  </rowBreaks>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M5"/>
  <sheetViews>
    <sheetView zoomScale="97" workbookViewId="0">
      <selection activeCell="A3" sqref="A3"/>
    </sheetView>
  </sheetViews>
  <sheetFormatPr baseColWidth="10" defaultRowHeight="13"/>
  <cols>
    <col min="4" max="4" width="11.7109375" customWidth="1"/>
    <col min="5" max="5" width="13.140625" customWidth="1"/>
    <col min="9" max="9" width="12.28515625" customWidth="1"/>
    <col min="11" max="11" width="13.5703125" customWidth="1"/>
  </cols>
  <sheetData>
    <row r="1" spans="1:13" s="7" customFormat="1" ht="14" thickBot="1">
      <c r="B1" s="7" t="s">
        <v>91</v>
      </c>
      <c r="C1" s="7" t="s">
        <v>92</v>
      </c>
      <c r="D1" s="7" t="s">
        <v>93</v>
      </c>
      <c r="E1" s="7" t="s">
        <v>94</v>
      </c>
      <c r="F1" s="7" t="s">
        <v>95</v>
      </c>
      <c r="G1" s="7" t="s">
        <v>96</v>
      </c>
      <c r="H1" s="7" t="s">
        <v>97</v>
      </c>
      <c r="I1" s="7" t="s">
        <v>98</v>
      </c>
      <c r="K1" s="7" t="s">
        <v>99</v>
      </c>
      <c r="L1" s="7" t="s">
        <v>101</v>
      </c>
      <c r="M1" s="7" t="s">
        <v>102</v>
      </c>
    </row>
    <row r="2" spans="1:13" ht="14" thickBot="1">
      <c r="A2" s="3" t="s">
        <v>100</v>
      </c>
      <c r="B2" s="4" t="s">
        <v>57</v>
      </c>
      <c r="C2" s="4" t="s">
        <v>58</v>
      </c>
      <c r="D2" s="4" t="s">
        <v>89</v>
      </c>
      <c r="E2" s="4" t="s">
        <v>90</v>
      </c>
      <c r="F2" s="4" t="s">
        <v>59</v>
      </c>
      <c r="G2" s="4"/>
      <c r="H2" s="4"/>
      <c r="I2" s="5" t="s">
        <v>55</v>
      </c>
      <c r="J2" s="2"/>
    </row>
    <row r="3" spans="1:13">
      <c r="J3" s="1" t="s">
        <v>62</v>
      </c>
    </row>
    <row r="4" spans="1:13" ht="14" thickBot="1">
      <c r="J4" s="2"/>
    </row>
    <row r="5" spans="1:13" ht="14" thickBot="1">
      <c r="A5" t="s">
        <v>56</v>
      </c>
      <c r="G5" s="3" t="s">
        <v>60</v>
      </c>
      <c r="H5" s="4" t="s">
        <v>61</v>
      </c>
      <c r="I5" s="4" t="s">
        <v>89</v>
      </c>
      <c r="J5" s="6"/>
      <c r="K5" s="4" t="s">
        <v>90</v>
      </c>
      <c r="L5" s="4" t="s">
        <v>103</v>
      </c>
      <c r="M5" s="5" t="s">
        <v>104</v>
      </c>
    </row>
  </sheetData>
  <sheetCalcPr fullCalcOnLoad="1"/>
  <phoneticPr fontId="3" type="noConversion"/>
  <pageMargins left="0.75" right="0.75" top="1" bottom="1" header="0.5" footer="0.5"/>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timeline</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Gmeindl</dc:creator>
  <cp:lastModifiedBy>Frank Gmeindl</cp:lastModifiedBy>
  <dcterms:created xsi:type="dcterms:W3CDTF">2010-11-03T00:55:19Z</dcterms:created>
  <dcterms:modified xsi:type="dcterms:W3CDTF">2011-01-13T19:22:38Z</dcterms:modified>
</cp:coreProperties>
</file>